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360" yWindow="300" windowWidth="18735" windowHeight="11700"/>
  </bookViews>
  <sheets>
    <sheet name="Orçamento" sheetId="13" r:id="rId1"/>
  </sheets>
  <calcPr calcId="125725"/>
</workbook>
</file>

<file path=xl/calcChain.xml><?xml version="1.0" encoding="utf-8"?>
<calcChain xmlns="http://schemas.openxmlformats.org/spreadsheetml/2006/main">
  <c r="D22" i="13"/>
  <c r="D20" l="1"/>
  <c r="D17"/>
  <c r="D14"/>
  <c r="D13"/>
  <c r="D11"/>
  <c r="D18"/>
  <c r="D25" l="1"/>
  <c r="H26" l="1"/>
  <c r="I26" s="1"/>
</calcChain>
</file>

<file path=xl/sharedStrings.xml><?xml version="1.0" encoding="utf-8"?>
<sst xmlns="http://schemas.openxmlformats.org/spreadsheetml/2006/main" count="55" uniqueCount="48">
  <si>
    <t>Descrição</t>
  </si>
  <si>
    <t>Unidade</t>
  </si>
  <si>
    <t>Quantidade</t>
  </si>
  <si>
    <t>Preço</t>
  </si>
  <si>
    <t>Valor</t>
  </si>
  <si>
    <t>Total com BDI</t>
  </si>
  <si>
    <t>Observações</t>
  </si>
  <si>
    <t>m²</t>
  </si>
  <si>
    <t>u</t>
  </si>
  <si>
    <t>ITEM</t>
  </si>
  <si>
    <t>m³</t>
  </si>
  <si>
    <t>1.1</t>
  </si>
  <si>
    <t>1.2</t>
  </si>
  <si>
    <t>1.3</t>
  </si>
  <si>
    <t>Haste de aço galvanizado para concertina</t>
  </si>
  <si>
    <t>Fabricação, montagem e desmontagem de forma para viga baldrame, 4 utilizações</t>
  </si>
  <si>
    <t>Kg</t>
  </si>
  <si>
    <t xml:space="preserve">Armação de bloco, viga baldrame, aço CA-50 </t>
  </si>
  <si>
    <t>Concretagem de viga baldrame com concreto fck=15 Mpa - preparo mecânico com betoneira</t>
  </si>
  <si>
    <t>Tapume em chapa de madeira compensada, e=6mm, com reaproveitamento.</t>
  </si>
  <si>
    <t>mês</t>
  </si>
  <si>
    <t>Aluguel de container com instalação elétrica, 6,20x2,20m, pé direito 2,5m - termoacústico - almoxarifado e canteiro de obras (duas unidades)</t>
  </si>
  <si>
    <t>1.4</t>
  </si>
  <si>
    <t>1.5</t>
  </si>
  <si>
    <t>1.6</t>
  </si>
  <si>
    <t>1.7</t>
  </si>
  <si>
    <t>2.1</t>
  </si>
  <si>
    <t>2.2</t>
  </si>
  <si>
    <t>2.3</t>
  </si>
  <si>
    <t>Limpeza manual do terreno com retirada de vegetação superficial</t>
  </si>
  <si>
    <t>2.4</t>
  </si>
  <si>
    <t>Serviços preliminares</t>
  </si>
  <si>
    <t>Instalação da cerca</t>
  </si>
  <si>
    <t>Mão-de-Obra</t>
  </si>
  <si>
    <t>Material</t>
  </si>
  <si>
    <t>m</t>
  </si>
  <si>
    <t>Demolição de alambrado</t>
  </si>
  <si>
    <t>Escavação manual de vala para viga baldrame - 20 cm de profundidade</t>
  </si>
  <si>
    <t>Placa de obra em chapa de aço galvanizado 3x2m</t>
  </si>
  <si>
    <t>Transporte de bota fora com caminhão 9T</t>
  </si>
  <si>
    <t>m³xKm</t>
  </si>
  <si>
    <t>Carga manual de entulho</t>
  </si>
  <si>
    <t>1.8</t>
  </si>
  <si>
    <t>1.9</t>
  </si>
  <si>
    <t>1.10</t>
  </si>
  <si>
    <t>Almbrado em tubos de aço galvanizado, com costura, diametro 2", altura 2,0 m + 0,5 m de cabeça em "Y", fixados a cada 2,0 m em blocos de concreto, com tela de arame galvanizado, fio 12bwg e malha 3", formando quadros 2x2m, exceto mureta</t>
  </si>
  <si>
    <t>Concertina dupla clipada em aço galvanizado de alta resistência, com espiral mínima de 40cm, lâmina de 30mm e fio interno de 2,5mm, inclusive instalação - Instalado no Y do alambrado, uma fileira</t>
  </si>
  <si>
    <t xml:space="preserve">ORÇAMENTO DE OBRA </t>
  </si>
</sst>
</file>

<file path=xl/styles.xml><?xml version="1.0" encoding="utf-8"?>
<styleSheet xmlns="http://schemas.openxmlformats.org/spreadsheetml/2006/main">
  <numFmts count="15">
    <numFmt numFmtId="5" formatCode="&quot;R$&quot;\ #,##0;\-&quot;R$&quot;\ #,##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#,##0.00"/>
    <numFmt numFmtId="166" formatCode="_(&quot;R$ &quot;* #,##0.00_);_(&quot;R$ &quot;* \(#,##0.00\);_(&quot;R$ &quot;* &quot;-&quot;??_);_(@_)"/>
    <numFmt numFmtId="167" formatCode="_(&quot;Cr$&quot;* #,##0.00_);_(&quot;Cr$&quot;* \(#,##0.00\);_(&quot;Cr$&quot;* &quot;-&quot;??_);_(@_)"/>
    <numFmt numFmtId="168" formatCode="&quot;Verdadeiro&quot;;&quot;Verdadeiro&quot;;&quot;Falso&quot;"/>
    <numFmt numFmtId="169" formatCode="_-&quot;$&quot;* #,##0_-;\-&quot;$&quot;* #,##0_-;_-&quot;$&quot;* &quot;-&quot;_-;_-@_-"/>
    <numFmt numFmtId="170" formatCode="_-&quot;$&quot;* #,##0.00_-;\-&quot;$&quot;* #,##0.00_-;_-&quot;$&quot;* &quot;-&quot;??_-;_-@_-"/>
    <numFmt numFmtId="171" formatCode="_([$€-2]* #,##0.00_);_([$€-2]* \(#,##0.00\);_([$€-2]* &quot;-&quot;??_)"/>
    <numFmt numFmtId="172" formatCode="[$-416]mmm\-yy;@"/>
    <numFmt numFmtId="173" formatCode="#\ ?/10"/>
    <numFmt numFmtId="174" formatCode="0.0000E+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20"/>
      <name val="Letter Gothic (W1)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sz val="8"/>
      <name val="Times New Roman"/>
      <family val="1"/>
    </font>
    <font>
      <sz val="12"/>
      <name val="Arial"/>
      <family val="2"/>
    </font>
    <font>
      <b/>
      <sz val="11"/>
      <color indexed="63"/>
      <name val="Calibri"/>
      <family val="2"/>
    </font>
    <font>
      <b/>
      <sz val="8"/>
      <name val="Times New Roman"/>
      <family val="1"/>
    </font>
    <font>
      <sz val="10"/>
      <name val="MS Sans Serif"/>
      <family val="2"/>
    </font>
    <font>
      <b/>
      <sz val="18"/>
      <color indexed="62"/>
      <name val="Cambria"/>
      <family val="2"/>
    </font>
    <font>
      <b/>
      <u/>
      <sz val="10"/>
      <name val="Arial"/>
      <family val="2"/>
    </font>
    <font>
      <u/>
      <sz val="8"/>
      <color indexed="12"/>
      <name val="Arial"/>
      <family val="2"/>
    </font>
    <font>
      <sz val="11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</borders>
  <cellStyleXfs count="103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5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5" borderId="0" applyNumberFormat="0" applyBorder="0" applyAlignment="0" applyProtection="0"/>
    <xf numFmtId="0" fontId="9" fillId="15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0" borderId="0" applyNumberFormat="0" applyFont="0" applyBorder="0" applyAlignment="0"/>
    <xf numFmtId="0" fontId="11" fillId="10" borderId="0" applyNumberFormat="0" applyBorder="0" applyAlignment="0" applyProtection="0"/>
    <xf numFmtId="0" fontId="12" fillId="18" borderId="3" applyNumberFormat="0" applyAlignment="0" applyProtection="0"/>
    <xf numFmtId="0" fontId="6" fillId="0" borderId="0"/>
    <xf numFmtId="0" fontId="13" fillId="19" borderId="4" applyNumberFormat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0" fontId="5" fillId="0" borderId="0"/>
    <xf numFmtId="171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1" fillId="11" borderId="3" applyNumberFormat="0" applyAlignment="0" applyProtection="0"/>
    <xf numFmtId="0" fontId="22" fillId="0" borderId="8" applyNumberFormat="0" applyFill="0" applyAlignment="0" applyProtection="0"/>
    <xf numFmtId="0" fontId="5" fillId="0" borderId="0"/>
    <xf numFmtId="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3" fillId="11" borderId="0" applyNumberFormat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 applyProtection="0"/>
    <xf numFmtId="0" fontId="8" fillId="0" borderId="0"/>
    <xf numFmtId="0" fontId="5" fillId="0" borderId="0"/>
    <xf numFmtId="0" fontId="24" fillId="0" borderId="0"/>
    <xf numFmtId="0" fontId="4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5" fillId="6" borderId="9" applyNumberFormat="0" applyFont="0" applyAlignment="0" applyProtection="0"/>
    <xf numFmtId="0" fontId="26" fillId="18" borderId="10" applyNumberFormat="0" applyAlignment="0" applyProtection="0"/>
    <xf numFmtId="0" fontId="27" fillId="0" borderId="11" applyNumberFormat="0" applyFont="0" applyBorder="0" applyAlignment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ill="0" applyBorder="0" applyAlignment="0" applyProtection="0"/>
    <xf numFmtId="0" fontId="5" fillId="20" borderId="0"/>
    <xf numFmtId="0" fontId="29" fillId="0" borderId="0" applyNumberFormat="0" applyFill="0" applyBorder="0" applyAlignment="0" applyProtection="0"/>
    <xf numFmtId="0" fontId="30" fillId="0" borderId="0"/>
    <xf numFmtId="0" fontId="7" fillId="21" borderId="0">
      <alignment horizontal="left" indent="1"/>
    </xf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2" applyFont="1" applyBorder="1" applyAlignment="1"/>
    <xf numFmtId="0" fontId="2" fillId="0" borderId="0" xfId="2" applyFont="1" applyBorder="1" applyAlignment="1">
      <alignment horizontal="left"/>
    </xf>
    <xf numFmtId="0" fontId="2" fillId="0" borderId="0" xfId="0" applyFont="1"/>
    <xf numFmtId="0" fontId="2" fillId="3" borderId="2" xfId="0" applyFont="1" applyFill="1" applyBorder="1"/>
    <xf numFmtId="0" fontId="2" fillId="2" borderId="2" xfId="0" applyFont="1" applyFill="1" applyBorder="1"/>
    <xf numFmtId="0" fontId="0" fillId="0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2" xfId="0" applyFont="1" applyFill="1" applyBorder="1"/>
    <xf numFmtId="0" fontId="2" fillId="0" borderId="0" xfId="0" applyFont="1" applyFill="1"/>
    <xf numFmtId="0" fontId="0" fillId="0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44" fontId="0" fillId="0" borderId="0" xfId="0" applyNumberFormat="1" applyFill="1" applyBorder="1" applyAlignment="1">
      <alignment vertical="center" wrapText="1"/>
    </xf>
    <xf numFmtId="0" fontId="2" fillId="0" borderId="0" xfId="0" applyFont="1" applyFill="1" applyBorder="1"/>
    <xf numFmtId="0" fontId="0" fillId="0" borderId="0" xfId="0" applyFill="1" applyBorder="1"/>
    <xf numFmtId="9" fontId="2" fillId="2" borderId="1" xfId="0" applyNumberFormat="1" applyFont="1" applyFill="1" applyBorder="1" applyAlignment="1">
      <alignment vertical="center" wrapText="1"/>
    </xf>
    <xf numFmtId="44" fontId="1" fillId="0" borderId="1" xfId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left" vertical="center" wrapText="1"/>
    </xf>
    <xf numFmtId="44" fontId="1" fillId="2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left" vertical="center" wrapText="1"/>
    </xf>
    <xf numFmtId="44" fontId="0" fillId="0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0" fillId="0" borderId="1" xfId="1" applyFont="1" applyBorder="1" applyAlignment="1">
      <alignment horizontal="left" vertical="center" wrapText="1"/>
    </xf>
    <xf numFmtId="0" fontId="0" fillId="0" borderId="0" xfId="0"/>
    <xf numFmtId="44" fontId="0" fillId="0" borderId="1" xfId="1" applyFon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vertical="center" wrapText="1"/>
    </xf>
    <xf numFmtId="0" fontId="2" fillId="2" borderId="0" xfId="0" applyFont="1" applyFill="1" applyBorder="1"/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vertical="center" wrapText="1"/>
    </xf>
    <xf numFmtId="44" fontId="0" fillId="0" borderId="1" xfId="0" applyNumberFormat="1" applyFont="1" applyFill="1" applyBorder="1" applyAlignment="1">
      <alignment vertical="center" wrapText="1"/>
    </xf>
    <xf numFmtId="165" fontId="32" fillId="2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2" fontId="0" fillId="2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165" fontId="0" fillId="0" borderId="0" xfId="0" applyNumberFormat="1"/>
    <xf numFmtId="4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/>
  </cellXfs>
  <cellStyles count="103">
    <cellStyle name="0,0_x000d__x000a_NA_x000d__x000a_" xfId="3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ARIAL" xfId="28"/>
    <cellStyle name="Bad" xfId="29"/>
    <cellStyle name="Calculation" xfId="30"/>
    <cellStyle name="Cancel" xfId="31"/>
    <cellStyle name="Check Cell" xfId="32"/>
    <cellStyle name="Comma [0]_353HHC" xfId="33"/>
    <cellStyle name="Comma_353HHC" xfId="34"/>
    <cellStyle name="Currency [0]_353HHC" xfId="35"/>
    <cellStyle name="Currency_353HHC" xfId="36"/>
    <cellStyle name="Estilo 1" xfId="37"/>
    <cellStyle name="Euro" xfId="38"/>
    <cellStyle name="Explanatory Text" xfId="39"/>
    <cellStyle name="Good" xfId="40"/>
    <cellStyle name="Heading 1" xfId="41"/>
    <cellStyle name="Heading 2" xfId="42"/>
    <cellStyle name="Heading 3" xfId="43"/>
    <cellStyle name="Heading 4" xfId="44"/>
    <cellStyle name="Hiperlink 2" xfId="45"/>
    <cellStyle name="Hyperlink 2" xfId="46"/>
    <cellStyle name="Indefinido" xfId="47"/>
    <cellStyle name="Input" xfId="48"/>
    <cellStyle name="Linked Cell" xfId="49"/>
    <cellStyle name="M S SANS SERIF" xfId="50"/>
    <cellStyle name="Moeda" xfId="1" builtinId="4"/>
    <cellStyle name="Moeda 2" xfId="51"/>
    <cellStyle name="Moeda 3" xfId="52"/>
    <cellStyle name="Moeda 3 2" xfId="53"/>
    <cellStyle name="Moeda 3_Medição - Policia Rodoviária" xfId="54"/>
    <cellStyle name="Moeda 4" xfId="55"/>
    <cellStyle name="Moeda 5" xfId="56"/>
    <cellStyle name="Moeda 6" xfId="57"/>
    <cellStyle name="Neutral" xfId="58"/>
    <cellStyle name="Normal" xfId="0" builtinId="0"/>
    <cellStyle name="Normal 10" xfId="59"/>
    <cellStyle name="Normal 11" xfId="60"/>
    <cellStyle name="Normal 12" xfId="61"/>
    <cellStyle name="Normal 13" xfId="62"/>
    <cellStyle name="Normal 2" xfId="2"/>
    <cellStyle name="Normal 2 2" xfId="64"/>
    <cellStyle name="Normal 2 3" xfId="65"/>
    <cellStyle name="Normal 2 4" xfId="63"/>
    <cellStyle name="Normal 2_Cópia de Xl0000028" xfId="66"/>
    <cellStyle name="Normal 3" xfId="67"/>
    <cellStyle name="Normal 3 2" xfId="68"/>
    <cellStyle name="Normal 4" xfId="69"/>
    <cellStyle name="Normal 5" xfId="70"/>
    <cellStyle name="Normal 5 2" xfId="71"/>
    <cellStyle name="Normal 6" xfId="72"/>
    <cellStyle name="Normal 7" xfId="73"/>
    <cellStyle name="Normal 8" xfId="74"/>
    <cellStyle name="Normal 9" xfId="75"/>
    <cellStyle name="NORMAL1" xfId="76"/>
    <cellStyle name="Note" xfId="77"/>
    <cellStyle name="Output" xfId="78"/>
    <cellStyle name="planilhas" xfId="79"/>
    <cellStyle name="Porcentagem 2" xfId="81"/>
    <cellStyle name="Porcentagem 2 2" xfId="82"/>
    <cellStyle name="Porcentagem 3" xfId="83"/>
    <cellStyle name="Porcentagem 4" xfId="84"/>
    <cellStyle name="Porcentagem 5" xfId="80"/>
    <cellStyle name="Separador de milhares 12" xfId="86"/>
    <cellStyle name="Separador de milhares 2" xfId="87"/>
    <cellStyle name="Separador de milhares 2 2" xfId="88"/>
    <cellStyle name="Separador de milhares 2 3" xfId="89"/>
    <cellStyle name="Separador de milhares 3" xfId="90"/>
    <cellStyle name="Separador de milhares 4" xfId="91"/>
    <cellStyle name="Separador de milhares 5" xfId="92"/>
    <cellStyle name="Separador de milhares 6" xfId="93"/>
    <cellStyle name="Separador de milhares 7" xfId="94"/>
    <cellStyle name="Separador de milhares 8" xfId="95"/>
    <cellStyle name="Standard_Anpassen der Amortisation" xfId="96"/>
    <cellStyle name="Title" xfId="97"/>
    <cellStyle name="Titulo 1" xfId="98"/>
    <cellStyle name="Titulo 2" xfId="99"/>
    <cellStyle name="Vírgula 2" xfId="85"/>
    <cellStyle name="Währung [0]_Compiling Utility Macros" xfId="100"/>
    <cellStyle name="Währung_Compiling Utility Macros" xfId="101"/>
    <cellStyle name="Warning Text" xfId="10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N29"/>
  <sheetViews>
    <sheetView tabSelected="1" topLeftCell="A13" workbookViewId="0">
      <selection activeCell="E23" sqref="E22:I25"/>
    </sheetView>
  </sheetViews>
  <sheetFormatPr defaultRowHeight="15"/>
  <cols>
    <col min="1" max="1" width="6" style="3" bestFit="1" customWidth="1"/>
    <col min="2" max="2" width="44.42578125" customWidth="1"/>
    <col min="3" max="3" width="5.85546875" style="1" customWidth="1"/>
    <col min="4" max="4" width="7" customWidth="1"/>
    <col min="5" max="5" width="8.42578125" style="32" customWidth="1"/>
    <col min="6" max="6" width="8.5703125" style="32" bestFit="1" customWidth="1"/>
    <col min="7" max="7" width="10" style="2" bestFit="1" customWidth="1"/>
    <col min="8" max="8" width="15.28515625" bestFit="1" customWidth="1"/>
    <col min="9" max="9" width="15.42578125" bestFit="1" customWidth="1"/>
    <col min="10" max="10" width="12.28515625" hidden="1" customWidth="1"/>
    <col min="14" max="14" width="12.28515625" bestFit="1" customWidth="1"/>
    <col min="17" max="17" width="10.7109375" bestFit="1" customWidth="1"/>
  </cols>
  <sheetData>
    <row r="6" spans="1:14">
      <c r="B6" s="5" t="s">
        <v>47</v>
      </c>
    </row>
    <row r="7" spans="1:14">
      <c r="B7" s="6"/>
    </row>
    <row r="8" spans="1:14">
      <c r="B8" s="6"/>
    </row>
    <row r="9" spans="1:14" ht="30">
      <c r="A9" s="35" t="s">
        <v>9</v>
      </c>
      <c r="B9" s="36" t="s">
        <v>0</v>
      </c>
      <c r="C9" s="37" t="s">
        <v>1</v>
      </c>
      <c r="D9" s="36" t="s">
        <v>2</v>
      </c>
      <c r="E9" s="36" t="s">
        <v>33</v>
      </c>
      <c r="F9" s="36" t="s">
        <v>34</v>
      </c>
      <c r="G9" s="38" t="s">
        <v>3</v>
      </c>
      <c r="H9" s="36" t="s">
        <v>4</v>
      </c>
      <c r="I9" s="36" t="s">
        <v>5</v>
      </c>
      <c r="J9" s="8" t="s">
        <v>6</v>
      </c>
    </row>
    <row r="10" spans="1:14" s="7" customFormat="1">
      <c r="A10" s="11">
        <v>1</v>
      </c>
      <c r="B10" s="12" t="s">
        <v>31</v>
      </c>
      <c r="C10" s="13"/>
      <c r="D10" s="12"/>
      <c r="E10" s="12"/>
      <c r="F10" s="12"/>
      <c r="G10" s="14"/>
      <c r="H10" s="12"/>
      <c r="I10" s="23"/>
      <c r="J10" s="9"/>
    </row>
    <row r="11" spans="1:14" s="7" customFormat="1" ht="30">
      <c r="A11" s="18" t="s">
        <v>11</v>
      </c>
      <c r="B11" s="41" t="s">
        <v>38</v>
      </c>
      <c r="C11" s="42" t="s">
        <v>7</v>
      </c>
      <c r="D11" s="40">
        <f>3*2</f>
        <v>6</v>
      </c>
      <c r="E11" s="46"/>
      <c r="F11" s="46"/>
      <c r="G11" s="43"/>
      <c r="H11" s="44"/>
      <c r="I11" s="26"/>
      <c r="J11" s="39"/>
    </row>
    <row r="12" spans="1:14" s="17" customFormat="1" ht="60">
      <c r="A12" s="18" t="s">
        <v>12</v>
      </c>
      <c r="B12" s="18" t="s">
        <v>21</v>
      </c>
      <c r="C12" s="18" t="s">
        <v>20</v>
      </c>
      <c r="D12" s="18">
        <v>7</v>
      </c>
      <c r="E12" s="46"/>
      <c r="F12" s="46"/>
      <c r="G12" s="24"/>
      <c r="H12" s="25"/>
      <c r="I12" s="26"/>
      <c r="J12" s="21"/>
    </row>
    <row r="13" spans="1:14">
      <c r="A13" s="18" t="s">
        <v>13</v>
      </c>
      <c r="B13" s="4" t="s">
        <v>36</v>
      </c>
      <c r="C13" s="4" t="s">
        <v>7</v>
      </c>
      <c r="D13" s="4">
        <f>5000*2.1</f>
        <v>10500</v>
      </c>
      <c r="E13" s="47"/>
      <c r="F13" s="47"/>
      <c r="G13" s="33"/>
      <c r="H13" s="34"/>
      <c r="I13" s="26"/>
    </row>
    <row r="14" spans="1:14" ht="30">
      <c r="A14" s="18" t="s">
        <v>22</v>
      </c>
      <c r="B14" s="30" t="s">
        <v>29</v>
      </c>
      <c r="C14" s="4" t="s">
        <v>7</v>
      </c>
      <c r="D14" s="4">
        <f>5000*1</f>
        <v>5000</v>
      </c>
      <c r="E14" s="47"/>
      <c r="F14" s="47"/>
      <c r="G14" s="33"/>
      <c r="H14" s="34"/>
      <c r="I14" s="26"/>
    </row>
    <row r="15" spans="1:14" s="32" customFormat="1">
      <c r="A15" s="18" t="s">
        <v>23</v>
      </c>
      <c r="B15" s="30" t="s">
        <v>39</v>
      </c>
      <c r="C15" s="4" t="s">
        <v>40</v>
      </c>
      <c r="D15" s="4">
        <v>84892.5</v>
      </c>
      <c r="E15" s="47"/>
      <c r="F15" s="47"/>
      <c r="G15" s="33"/>
      <c r="H15" s="34"/>
      <c r="I15" s="26"/>
      <c r="N15" s="50"/>
    </row>
    <row r="16" spans="1:14" s="32" customFormat="1">
      <c r="A16" s="18" t="s">
        <v>24</v>
      </c>
      <c r="B16" s="30" t="s">
        <v>41</v>
      </c>
      <c r="C16" s="4" t="s">
        <v>10</v>
      </c>
      <c r="D16" s="4">
        <v>2425.5</v>
      </c>
      <c r="E16" s="47"/>
      <c r="F16" s="47"/>
      <c r="G16" s="33"/>
      <c r="H16" s="34"/>
      <c r="I16" s="26"/>
    </row>
    <row r="17" spans="1:14" s="17" customFormat="1" ht="30">
      <c r="A17" s="18" t="s">
        <v>25</v>
      </c>
      <c r="B17" s="15" t="s">
        <v>37</v>
      </c>
      <c r="C17" s="18" t="s">
        <v>10</v>
      </c>
      <c r="D17" s="18">
        <f>0.22*0.2*5000</f>
        <v>220.00000000000003</v>
      </c>
      <c r="E17" s="46"/>
      <c r="F17" s="46"/>
      <c r="G17" s="24"/>
      <c r="H17" s="25"/>
      <c r="I17" s="26"/>
      <c r="J17" s="16"/>
    </row>
    <row r="18" spans="1:14" s="17" customFormat="1" ht="30">
      <c r="A18" s="18" t="s">
        <v>42</v>
      </c>
      <c r="B18" s="18" t="s">
        <v>15</v>
      </c>
      <c r="C18" s="18" t="s">
        <v>7</v>
      </c>
      <c r="D18" s="18">
        <f>(5000*0.2)*2</f>
        <v>2000</v>
      </c>
      <c r="E18" s="46"/>
      <c r="F18" s="46"/>
      <c r="G18" s="24"/>
      <c r="H18" s="25"/>
      <c r="I18" s="26"/>
      <c r="J18" s="16"/>
    </row>
    <row r="19" spans="1:14" s="17" customFormat="1">
      <c r="A19" s="18" t="s">
        <v>43</v>
      </c>
      <c r="B19" s="18" t="s">
        <v>17</v>
      </c>
      <c r="C19" s="18" t="s">
        <v>16</v>
      </c>
      <c r="D19" s="18">
        <v>5000</v>
      </c>
      <c r="E19" s="46"/>
      <c r="F19" s="46"/>
      <c r="G19" s="24"/>
      <c r="H19" s="25"/>
      <c r="I19" s="26"/>
      <c r="J19" s="16"/>
    </row>
    <row r="20" spans="1:14" s="17" customFormat="1" ht="30">
      <c r="A20" s="18" t="s">
        <v>44</v>
      </c>
      <c r="B20" s="18" t="s">
        <v>18</v>
      </c>
      <c r="C20" s="18" t="s">
        <v>10</v>
      </c>
      <c r="D20" s="18">
        <f>0.3*0.2*5000</f>
        <v>300</v>
      </c>
      <c r="E20" s="46"/>
      <c r="F20" s="46"/>
      <c r="G20" s="24"/>
      <c r="H20" s="25"/>
      <c r="I20" s="26"/>
      <c r="J20" s="16"/>
    </row>
    <row r="21" spans="1:14" s="7" customFormat="1">
      <c r="A21" s="11">
        <v>2</v>
      </c>
      <c r="B21" s="11" t="s">
        <v>32</v>
      </c>
      <c r="C21" s="19"/>
      <c r="D21" s="19"/>
      <c r="E21" s="48"/>
      <c r="F21" s="48"/>
      <c r="G21" s="27"/>
      <c r="H21" s="19"/>
      <c r="I21" s="45"/>
      <c r="J21" s="9"/>
    </row>
    <row r="22" spans="1:14" ht="90">
      <c r="A22" s="15" t="s">
        <v>26</v>
      </c>
      <c r="B22" s="15" t="s">
        <v>45</v>
      </c>
      <c r="C22" s="15" t="s">
        <v>7</v>
      </c>
      <c r="D22" s="15">
        <f>5000*2.5</f>
        <v>12500</v>
      </c>
      <c r="E22" s="49"/>
      <c r="F22" s="49"/>
      <c r="G22" s="28"/>
      <c r="H22" s="29"/>
      <c r="I22" s="26"/>
      <c r="J22" s="10"/>
    </row>
    <row r="23" spans="1:14" ht="75">
      <c r="A23" s="15" t="s">
        <v>27</v>
      </c>
      <c r="B23" s="15" t="s">
        <v>46</v>
      </c>
      <c r="C23" s="15" t="s">
        <v>35</v>
      </c>
      <c r="D23" s="15">
        <v>5000</v>
      </c>
      <c r="E23" s="49"/>
      <c r="F23" s="49"/>
      <c r="G23" s="28"/>
      <c r="H23" s="29"/>
      <c r="I23" s="26"/>
      <c r="J23" s="10"/>
    </row>
    <row r="24" spans="1:14">
      <c r="A24" s="15" t="s">
        <v>28</v>
      </c>
      <c r="B24" s="15" t="s">
        <v>14</v>
      </c>
      <c r="C24" s="30" t="s">
        <v>8</v>
      </c>
      <c r="D24" s="30">
        <v>2500</v>
      </c>
      <c r="E24" s="49"/>
      <c r="F24" s="49"/>
      <c r="G24" s="31"/>
      <c r="H24" s="29"/>
      <c r="I24" s="26"/>
      <c r="J24" s="10"/>
      <c r="N24" s="7"/>
    </row>
    <row r="25" spans="1:14" ht="30">
      <c r="A25" s="15" t="s">
        <v>30</v>
      </c>
      <c r="B25" s="30" t="s">
        <v>19</v>
      </c>
      <c r="C25" s="15" t="s">
        <v>7</v>
      </c>
      <c r="D25" s="4">
        <f>5000/4</f>
        <v>1250</v>
      </c>
      <c r="E25" s="49"/>
      <c r="F25" s="49"/>
      <c r="G25" s="28"/>
      <c r="H25" s="29"/>
      <c r="I25" s="26"/>
      <c r="J25" s="22"/>
      <c r="N25" s="7"/>
    </row>
    <row r="26" spans="1:14">
      <c r="B26" s="3"/>
      <c r="C26"/>
      <c r="D26" s="1"/>
      <c r="E26" s="1"/>
      <c r="F26" s="1"/>
      <c r="G26"/>
      <c r="H26" s="51">
        <f>SUM(H12:H25)</f>
        <v>0</v>
      </c>
      <c r="I26" s="52">
        <f>1.24*H26</f>
        <v>0</v>
      </c>
    </row>
    <row r="27" spans="1:14">
      <c r="B27" s="3"/>
      <c r="C27"/>
      <c r="D27" s="1"/>
      <c r="E27" s="1"/>
      <c r="F27" s="1"/>
      <c r="G27"/>
      <c r="H27" s="20"/>
    </row>
    <row r="29" spans="1:14">
      <c r="B29" s="32"/>
    </row>
  </sheetData>
  <pageMargins left="0.51181102362204722" right="0.1181102362204724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2019-03-27T17:42:44Z</dcterms:modified>
</cp:coreProperties>
</file>